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8165" windowHeight="4455"/>
  </bookViews>
  <sheets>
    <sheet name="Preinsc.16-17" sheetId="2" r:id="rId1"/>
    <sheet name="Hoja3" sheetId="3" r:id="rId2"/>
  </sheets>
  <definedNames>
    <definedName name="_xlnm.Print_Area" localSheetId="0">'Preinsc.16-17'!$B$1:$P$48</definedName>
  </definedNames>
  <calcPr calcId="162913"/>
</workbook>
</file>

<file path=xl/calcChain.xml><?xml version="1.0" encoding="utf-8"?>
<calcChain xmlns="http://schemas.openxmlformats.org/spreadsheetml/2006/main">
  <c r="D41" i="2"/>
  <c r="M27"/>
  <c r="M26"/>
  <c r="M25"/>
  <c r="C41" l="1"/>
  <c r="N21"/>
  <c r="P21" s="1"/>
  <c r="N20"/>
  <c r="P20" s="1"/>
  <c r="N19"/>
  <c r="P19" s="1"/>
  <c r="H19"/>
  <c r="I19" s="1"/>
  <c r="H21"/>
  <c r="I21" s="1"/>
  <c r="H20"/>
  <c r="I20" s="1"/>
  <c r="H13" l="1"/>
  <c r="I13" s="1"/>
  <c r="H14"/>
  <c r="I14" s="1"/>
  <c r="H12"/>
  <c r="I12" s="1"/>
  <c r="N14"/>
  <c r="P14" s="1"/>
  <c r="N13"/>
  <c r="P13" s="1"/>
  <c r="N12"/>
  <c r="M15"/>
  <c r="M28" s="1"/>
  <c r="G27"/>
  <c r="G26"/>
  <c r="G25"/>
  <c r="G22"/>
  <c r="G15"/>
  <c r="O12" l="1"/>
  <c r="P12"/>
  <c r="G28"/>
  <c r="N22"/>
  <c r="O22"/>
  <c r="J25"/>
  <c r="H22" l="1"/>
  <c r="L27"/>
  <c r="L26"/>
  <c r="L25"/>
  <c r="L15"/>
  <c r="L22"/>
  <c r="F27"/>
  <c r="F26"/>
  <c r="F25"/>
  <c r="F22"/>
  <c r="F15"/>
  <c r="L28" l="1"/>
  <c r="F28"/>
  <c r="N15"/>
  <c r="T8" i="3"/>
  <c r="T7"/>
  <c r="T9" s="1"/>
  <c r="S9"/>
  <c r="R9"/>
  <c r="Q9"/>
  <c r="L14" l="1"/>
  <c r="L15"/>
  <c r="L13"/>
  <c r="E16"/>
  <c r="F16"/>
  <c r="G16"/>
  <c r="H16"/>
  <c r="I16"/>
  <c r="J16"/>
  <c r="K16"/>
  <c r="D16"/>
  <c r="G8"/>
  <c r="G9" s="1"/>
  <c r="G7"/>
  <c r="G6"/>
  <c r="H8"/>
  <c r="H7"/>
  <c r="H6"/>
  <c r="F9"/>
  <c r="E9"/>
  <c r="H9" s="1"/>
  <c r="D9"/>
  <c r="D22" i="2"/>
  <c r="J26" l="1"/>
  <c r="K26"/>
  <c r="J27"/>
  <c r="K27"/>
  <c r="K25"/>
  <c r="K22"/>
  <c r="J22"/>
  <c r="N27" l="1"/>
  <c r="P27"/>
  <c r="N25"/>
  <c r="P25"/>
  <c r="N26"/>
  <c r="P26"/>
  <c r="E26"/>
  <c r="E27"/>
  <c r="D25"/>
  <c r="E25"/>
  <c r="D26"/>
  <c r="D27"/>
  <c r="E22"/>
  <c r="C22"/>
  <c r="K15"/>
  <c r="K28" s="1"/>
  <c r="O14"/>
  <c r="O27" s="1"/>
  <c r="C15"/>
  <c r="P15" s="1"/>
  <c r="D15"/>
  <c r="E15"/>
  <c r="J15"/>
  <c r="P22" l="1"/>
  <c r="I22"/>
  <c r="H15"/>
  <c r="E28"/>
  <c r="H27"/>
  <c r="D28"/>
  <c r="J28"/>
  <c r="H25"/>
  <c r="H26"/>
  <c r="O25"/>
  <c r="O13"/>
  <c r="O26" l="1"/>
  <c r="O15"/>
  <c r="O28" s="1"/>
  <c r="N28"/>
  <c r="P28"/>
  <c r="H28"/>
  <c r="I15"/>
</calcChain>
</file>

<file path=xl/sharedStrings.xml><?xml version="1.0" encoding="utf-8"?>
<sst xmlns="http://schemas.openxmlformats.org/spreadsheetml/2006/main" count="69" uniqueCount="50">
  <si>
    <t>Estudi</t>
  </si>
  <si>
    <t>Estudiants 
assignats 1a pref.</t>
  </si>
  <si>
    <t>Places Of.</t>
  </si>
  <si>
    <t xml:space="preserve">TOTAL </t>
  </si>
  <si>
    <t>TOTALS MATRICULATS</t>
  </si>
  <si>
    <t>Grau àmbit Industrial</t>
  </si>
  <si>
    <t>Grau en Disseny Industrial i Desenvolupament Prod.</t>
  </si>
  <si>
    <t>Grau Informàtica</t>
  </si>
  <si>
    <t>Grau Mecànica</t>
  </si>
  <si>
    <t>Grau Electricitat</t>
  </si>
  <si>
    <t>Grau Electrònica i Automàtica Ind.</t>
  </si>
  <si>
    <t>Grau Àmbit Industrial</t>
  </si>
  <si>
    <t>Places restants</t>
  </si>
  <si>
    <t>Total</t>
  </si>
  <si>
    <t>% matriculats</t>
  </si>
  <si>
    <t xml:space="preserve"> </t>
  </si>
  <si>
    <t>Juliol 2015</t>
  </si>
  <si>
    <t>Juliol 2016</t>
  </si>
  <si>
    <t>% 2016 respecte  2015</t>
  </si>
  <si>
    <t>Dif</t>
  </si>
  <si>
    <t>Evolucio</t>
  </si>
  <si>
    <t>Promedio</t>
  </si>
  <si>
    <t>MUESAEI</t>
  </si>
  <si>
    <t>MBDesign</t>
  </si>
  <si>
    <t>PREINSCRIPCIÓ 2018-19</t>
  </si>
  <si>
    <t>Matricula de 2ona a 8ena pref.</t>
  </si>
  <si>
    <t xml:space="preserve">
Assignats 1a pref. </t>
  </si>
  <si>
    <t>Assignats
reclamacions i assig def.</t>
  </si>
  <si>
    <t>Assignats de 2ona a 8ena pref.</t>
  </si>
  <si>
    <t>Total
assignats</t>
  </si>
  <si>
    <t>Matriculats 1a pref.</t>
  </si>
  <si>
    <t>Total Matriculats</t>
  </si>
  <si>
    <t>Assignats Convoc. Setembre</t>
  </si>
  <si>
    <t>Matriculats Convoc. Setembre</t>
  </si>
  <si>
    <t>Matriculats reclamacions i assig def.</t>
  </si>
  <si>
    <t>MATRICULA GENERAL 2017/18-1</t>
  </si>
  <si>
    <t>Grau Desenvolupament prod.</t>
  </si>
  <si>
    <t>PREINSCRIPCIÓ 2017-18</t>
  </si>
  <si>
    <t>TOTAL</t>
  </si>
  <si>
    <t>Diferència entre Places ofertades i Assignats</t>
  </si>
  <si>
    <t>Places Ofertades</t>
  </si>
  <si>
    <t>Diferències entre el 2017/18 i el 2018/19</t>
  </si>
  <si>
    <t>2017/18-1</t>
  </si>
  <si>
    <t>2018/19-1</t>
  </si>
  <si>
    <t>Dades extretes a 18 d'octubre de 2018</t>
  </si>
  <si>
    <t>38 (16 de nou accés)</t>
  </si>
  <si>
    <t>29 (15 de nou accés)</t>
  </si>
  <si>
    <t>28 (3 especialitat EPSEVG)</t>
  </si>
  <si>
    <t>41 (3 especialitat EPSEVG)</t>
  </si>
  <si>
    <t>Grau en Ciències i Tecnologies del Mar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</si>
</sst>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5" xfId="0" applyFont="1" applyBorder="1"/>
    <xf numFmtId="0" fontId="1" fillId="0" borderId="1" xfId="0" applyFont="1" applyBorder="1"/>
    <xf numFmtId="0" fontId="4" fillId="0" borderId="1" xfId="0" applyFont="1" applyBorder="1"/>
    <xf numFmtId="0" fontId="0" fillId="0" borderId="1" xfId="0" applyFill="1" applyBorder="1"/>
    <xf numFmtId="10" fontId="0" fillId="0" borderId="0" xfId="1" applyNumberFormat="1" applyFont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0" fillId="0" borderId="1" xfId="0" applyBorder="1" applyAlignment="1">
      <alignment horizontal="right" vertical="center" wrapText="1"/>
    </xf>
    <xf numFmtId="9" fontId="0" fillId="0" borderId="1" xfId="1" applyFont="1" applyBorder="1"/>
    <xf numFmtId="9" fontId="1" fillId="0" borderId="1" xfId="1" applyFont="1" applyBorder="1"/>
    <xf numFmtId="0" fontId="3" fillId="2" borderId="1" xfId="0" applyFont="1" applyFill="1" applyBorder="1" applyAlignment="1">
      <alignment horizontal="center" wrapText="1"/>
    </xf>
    <xf numFmtId="0" fontId="7" fillId="0" borderId="0" xfId="0" applyFont="1"/>
    <xf numFmtId="0" fontId="0" fillId="0" borderId="0" xfId="0" applyFont="1" applyFill="1" applyBorder="1"/>
    <xf numFmtId="9" fontId="0" fillId="0" borderId="0" xfId="1" applyFont="1"/>
    <xf numFmtId="0" fontId="1" fillId="0" borderId="0" xfId="0" applyFont="1" applyBorder="1"/>
    <xf numFmtId="0" fontId="0" fillId="0" borderId="5" xfId="0" applyBorder="1"/>
    <xf numFmtId="0" fontId="8" fillId="0" borderId="5" xfId="0" applyFont="1" applyBorder="1"/>
    <xf numFmtId="0" fontId="7" fillId="0" borderId="5" xfId="0" applyFont="1" applyBorder="1"/>
    <xf numFmtId="0" fontId="10" fillId="0" borderId="5" xfId="0" applyFont="1" applyBorder="1"/>
    <xf numFmtId="0" fontId="3" fillId="3" borderId="5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3" fillId="3" borderId="7" xfId="0" applyFont="1" applyFill="1" applyBorder="1"/>
    <xf numFmtId="10" fontId="10" fillId="0" borderId="5" xfId="0" applyNumberFormat="1" applyFont="1" applyBorder="1"/>
    <xf numFmtId="0" fontId="8" fillId="0" borderId="0" xfId="0" applyFont="1" applyBorder="1"/>
    <xf numFmtId="0" fontId="10" fillId="0" borderId="0" xfId="0" applyFont="1" applyBorder="1"/>
    <xf numFmtId="10" fontId="10" fillId="0" borderId="0" xfId="0" applyNumberFormat="1" applyFont="1" applyBorder="1"/>
    <xf numFmtId="10" fontId="10" fillId="0" borderId="1" xfId="0" applyNumberFormat="1" applyFont="1" applyBorder="1"/>
    <xf numFmtId="0" fontId="0" fillId="4" borderId="5" xfId="0" applyFill="1" applyBorder="1"/>
    <xf numFmtId="0" fontId="8" fillId="4" borderId="5" xfId="0" applyFont="1" applyFill="1" applyBorder="1"/>
    <xf numFmtId="0" fontId="7" fillId="4" borderId="5" xfId="0" applyFont="1" applyFill="1" applyBorder="1"/>
    <xf numFmtId="0" fontId="9" fillId="4" borderId="5" xfId="0" applyFont="1" applyFill="1" applyBorder="1"/>
    <xf numFmtId="0" fontId="1" fillId="4" borderId="5" xfId="0" applyFont="1" applyFill="1" applyBorder="1"/>
    <xf numFmtId="10" fontId="10" fillId="4" borderId="5" xfId="0" applyNumberFormat="1" applyFont="1" applyFill="1" applyBorder="1"/>
    <xf numFmtId="0" fontId="0" fillId="4" borderId="1" xfId="0" applyFill="1" applyBorder="1"/>
    <xf numFmtId="0" fontId="4" fillId="4" borderId="1" xfId="0" applyFont="1" applyFill="1" applyBorder="1"/>
    <xf numFmtId="0" fontId="8" fillId="0" borderId="0" xfId="0" applyFont="1"/>
    <xf numFmtId="0" fontId="10" fillId="0" borderId="0" xfId="0" applyFont="1" applyAlignment="1">
      <alignment horizontal="left"/>
    </xf>
    <xf numFmtId="0" fontId="8" fillId="0" borderId="1" xfId="0" applyFont="1" applyBorder="1"/>
    <xf numFmtId="0" fontId="10" fillId="0" borderId="1" xfId="0" applyFont="1" applyBorder="1"/>
    <xf numFmtId="0" fontId="0" fillId="4" borderId="1" xfId="0" applyFill="1" applyBorder="1" applyAlignment="1">
      <alignment wrapText="1"/>
    </xf>
    <xf numFmtId="0" fontId="0" fillId="0" borderId="8" xfId="0" applyBorder="1"/>
    <xf numFmtId="0" fontId="10" fillId="0" borderId="8" xfId="0" applyFont="1" applyBorder="1"/>
    <xf numFmtId="0" fontId="8" fillId="0" borderId="8" xfId="0" applyFont="1" applyBorder="1"/>
    <xf numFmtId="10" fontId="10" fillId="0" borderId="8" xfId="0" applyNumberFormat="1" applyFont="1" applyBorder="1"/>
    <xf numFmtId="0" fontId="5" fillId="0" borderId="9" xfId="0" applyFont="1" applyBorder="1"/>
    <xf numFmtId="0" fontId="0" fillId="0" borderId="9" xfId="0" applyBorder="1"/>
    <xf numFmtId="0" fontId="0" fillId="0" borderId="1" xfId="0" applyBorder="1" applyAlignment="1">
      <alignment horizontal="right" wrapText="1"/>
    </xf>
    <xf numFmtId="0" fontId="0" fillId="4" borderId="1" xfId="0" applyFill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right" wrapText="1"/>
    </xf>
    <xf numFmtId="0" fontId="3" fillId="3" borderId="6" xfId="0" applyFont="1" applyFill="1" applyBorder="1" applyAlignment="1">
      <alignment horizontal="right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Hoja3!$C$13</c:f>
              <c:strCache>
                <c:ptCount val="1"/>
                <c:pt idx="0">
                  <c:v>Grau àmbit Industrial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Hoja3!$D$12:$K$12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Hoja3!$D$13:$K$13</c:f>
              <c:numCache>
                <c:formatCode>General</c:formatCode>
                <c:ptCount val="8"/>
                <c:pt idx="0">
                  <c:v>53</c:v>
                </c:pt>
                <c:pt idx="1">
                  <c:v>70</c:v>
                </c:pt>
                <c:pt idx="2">
                  <c:v>109</c:v>
                </c:pt>
                <c:pt idx="3">
                  <c:v>98</c:v>
                </c:pt>
                <c:pt idx="4">
                  <c:v>85</c:v>
                </c:pt>
                <c:pt idx="5">
                  <c:v>88</c:v>
                </c:pt>
                <c:pt idx="6">
                  <c:v>67</c:v>
                </c:pt>
                <c:pt idx="7">
                  <c:v>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41-41AF-97DB-8D0FC85E9DE7}"/>
            </c:ext>
          </c:extLst>
        </c:ser>
        <c:ser>
          <c:idx val="1"/>
          <c:order val="1"/>
          <c:tx>
            <c:strRef>
              <c:f>Hoja3!$C$14</c:f>
              <c:strCache>
                <c:ptCount val="1"/>
                <c:pt idx="0">
                  <c:v>Grau en Disseny Industrial i Desenvolupament Prod.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Hoja3!$D$12:$K$12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Hoja3!$D$14:$K$14</c:f>
              <c:numCache>
                <c:formatCode>General</c:formatCode>
                <c:ptCount val="8"/>
                <c:pt idx="0">
                  <c:v>78</c:v>
                </c:pt>
                <c:pt idx="1">
                  <c:v>61</c:v>
                </c:pt>
                <c:pt idx="2">
                  <c:v>67</c:v>
                </c:pt>
                <c:pt idx="3">
                  <c:v>60</c:v>
                </c:pt>
                <c:pt idx="4">
                  <c:v>81</c:v>
                </c:pt>
                <c:pt idx="5">
                  <c:v>81</c:v>
                </c:pt>
                <c:pt idx="6">
                  <c:v>81</c:v>
                </c:pt>
                <c:pt idx="7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41-41AF-97DB-8D0FC85E9DE7}"/>
            </c:ext>
          </c:extLst>
        </c:ser>
        <c:ser>
          <c:idx val="2"/>
          <c:order val="2"/>
          <c:tx>
            <c:strRef>
              <c:f>Hoja3!$C$15</c:f>
              <c:strCache>
                <c:ptCount val="1"/>
                <c:pt idx="0">
                  <c:v>Grau Informàtica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Hoja3!$D$12:$K$12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Hoja3!$D$15:$K$15</c:f>
              <c:numCache>
                <c:formatCode>General</c:formatCode>
                <c:ptCount val="8"/>
                <c:pt idx="0">
                  <c:v>14</c:v>
                </c:pt>
                <c:pt idx="1">
                  <c:v>22</c:v>
                </c:pt>
                <c:pt idx="2">
                  <c:v>30</c:v>
                </c:pt>
                <c:pt idx="3">
                  <c:v>34</c:v>
                </c:pt>
                <c:pt idx="4">
                  <c:v>17</c:v>
                </c:pt>
                <c:pt idx="5">
                  <c:v>15</c:v>
                </c:pt>
                <c:pt idx="6">
                  <c:v>28</c:v>
                </c:pt>
                <c:pt idx="7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741-41AF-97DB-8D0FC85E9DE7}"/>
            </c:ext>
          </c:extLst>
        </c:ser>
        <c:dLbls/>
        <c:gapWidth val="219"/>
        <c:overlap val="-27"/>
        <c:axId val="138643712"/>
        <c:axId val="138665984"/>
      </c:barChart>
      <c:lineChart>
        <c:grouping val="standard"/>
        <c:ser>
          <c:idx val="3"/>
          <c:order val="3"/>
          <c:tx>
            <c:strRef>
              <c:f>Hoja3!$C$16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Hoja3!$D$12:$K$12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Hoja3!$D$16:$K$16</c:f>
              <c:numCache>
                <c:formatCode>General</c:formatCode>
                <c:ptCount val="8"/>
                <c:pt idx="0">
                  <c:v>145</c:v>
                </c:pt>
                <c:pt idx="1">
                  <c:v>153</c:v>
                </c:pt>
                <c:pt idx="2">
                  <c:v>206</c:v>
                </c:pt>
                <c:pt idx="3">
                  <c:v>192</c:v>
                </c:pt>
                <c:pt idx="4">
                  <c:v>183</c:v>
                </c:pt>
                <c:pt idx="5">
                  <c:v>184</c:v>
                </c:pt>
                <c:pt idx="6">
                  <c:v>176</c:v>
                </c:pt>
                <c:pt idx="7">
                  <c:v>204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741-41AF-97DB-8D0FC85E9DE7}"/>
            </c:ext>
          </c:extLst>
        </c:ser>
        <c:dLbls/>
        <c:marker val="1"/>
        <c:axId val="138643712"/>
        <c:axId val="138665984"/>
      </c:lineChart>
      <c:catAx>
        <c:axId val="13864371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8665984"/>
        <c:crosses val="autoZero"/>
        <c:auto val="1"/>
        <c:lblAlgn val="ctr"/>
        <c:lblOffset val="100"/>
      </c:catAx>
      <c:valAx>
        <c:axId val="1386659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864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0</xdr:rowOff>
    </xdr:from>
    <xdr:to>
      <xdr:col>2</xdr:col>
      <xdr:colOff>59266</xdr:colOff>
      <xdr:row>3</xdr:row>
      <xdr:rowOff>135366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3900" y="0"/>
          <a:ext cx="3236806" cy="6611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17</xdr:row>
      <xdr:rowOff>109536</xdr:rowOff>
    </xdr:from>
    <xdr:to>
      <xdr:col>9</xdr:col>
      <xdr:colOff>295275</xdr:colOff>
      <xdr:row>42</xdr:row>
      <xdr:rowOff>9524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48"/>
  <sheetViews>
    <sheetView tabSelected="1" view="pageLayout" zoomScale="80" zoomScaleNormal="90" zoomScalePageLayoutView="80" workbookViewId="0">
      <selection activeCell="P48" sqref="B1:P48"/>
    </sheetView>
  </sheetViews>
  <sheetFormatPr baseColWidth="10" defaultColWidth="11.42578125" defaultRowHeight="12.75"/>
  <cols>
    <col min="2" max="2" width="44.28515625" customWidth="1"/>
    <col min="3" max="4" width="12.5703125" customWidth="1"/>
    <col min="5" max="5" width="14.140625" customWidth="1"/>
    <col min="6" max="7" width="12.140625" customWidth="1"/>
    <col min="8" max="8" width="12.28515625" bestFit="1" customWidth="1"/>
    <col min="9" max="9" width="15.28515625" customWidth="1"/>
    <col min="11" max="11" width="15.7109375" customWidth="1"/>
    <col min="12" max="12" width="13.7109375" customWidth="1"/>
    <col min="13" max="13" width="13.140625" customWidth="1"/>
    <col min="14" max="14" width="13.28515625" customWidth="1"/>
    <col min="16" max="16" width="13.28515625" bestFit="1" customWidth="1"/>
  </cols>
  <sheetData>
    <row r="3" spans="2:19" ht="15">
      <c r="N3" s="39"/>
    </row>
    <row r="9" spans="2:19" ht="13.5" thickBot="1"/>
    <row r="10" spans="2:19" ht="34.5" customHeight="1" thickBot="1">
      <c r="B10" s="54" t="s">
        <v>24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6"/>
    </row>
    <row r="11" spans="2:19" ht="66.75" customHeight="1" thickBot="1">
      <c r="B11" s="22" t="s">
        <v>0</v>
      </c>
      <c r="C11" s="61" t="s">
        <v>40</v>
      </c>
      <c r="D11" s="61" t="s">
        <v>26</v>
      </c>
      <c r="E11" s="61" t="s">
        <v>27</v>
      </c>
      <c r="F11" s="61" t="s">
        <v>28</v>
      </c>
      <c r="G11" s="61" t="s">
        <v>32</v>
      </c>
      <c r="H11" s="61" t="s">
        <v>29</v>
      </c>
      <c r="I11" s="61" t="s">
        <v>39</v>
      </c>
      <c r="J11" s="61" t="s">
        <v>30</v>
      </c>
      <c r="K11" s="61" t="s">
        <v>34</v>
      </c>
      <c r="L11" s="61" t="s">
        <v>25</v>
      </c>
      <c r="M11" s="61" t="s">
        <v>33</v>
      </c>
      <c r="N11" s="61" t="s">
        <v>31</v>
      </c>
      <c r="O11" s="61" t="s">
        <v>12</v>
      </c>
      <c r="P11" s="61" t="s">
        <v>14</v>
      </c>
    </row>
    <row r="12" spans="2:19" ht="18.75" thickBot="1">
      <c r="B12" s="31" t="s">
        <v>5</v>
      </c>
      <c r="C12" s="32">
        <v>200</v>
      </c>
      <c r="D12" s="33">
        <v>68</v>
      </c>
      <c r="E12" s="33">
        <v>12</v>
      </c>
      <c r="F12" s="33">
        <v>20</v>
      </c>
      <c r="G12" s="33">
        <v>55</v>
      </c>
      <c r="H12" s="32">
        <f>D12+E12+F12+G12</f>
        <v>155</v>
      </c>
      <c r="I12" s="32">
        <f>C12-H12</f>
        <v>45</v>
      </c>
      <c r="J12" s="33">
        <v>66</v>
      </c>
      <c r="K12" s="33">
        <v>12</v>
      </c>
      <c r="L12" s="33">
        <v>14</v>
      </c>
      <c r="M12" s="33">
        <v>44</v>
      </c>
      <c r="N12" s="34">
        <f>K12+J12+L12+M12</f>
        <v>136</v>
      </c>
      <c r="O12" s="35">
        <f>C12-N12</f>
        <v>64</v>
      </c>
      <c r="P12" s="36">
        <f>(N12/C12)</f>
        <v>0.68</v>
      </c>
      <c r="Q12" s="7"/>
    </row>
    <row r="13" spans="2:19" ht="18.75" thickBot="1">
      <c r="B13" s="31" t="s">
        <v>6</v>
      </c>
      <c r="C13" s="32">
        <v>100</v>
      </c>
      <c r="D13" s="33">
        <v>87</v>
      </c>
      <c r="E13" s="33">
        <v>17</v>
      </c>
      <c r="F13" s="33">
        <v>23</v>
      </c>
      <c r="G13" s="33">
        <v>0</v>
      </c>
      <c r="H13" s="32">
        <f t="shared" ref="H13:H15" si="0">D13+E13+F13+G13</f>
        <v>127</v>
      </c>
      <c r="I13" s="32">
        <f>C13-H13</f>
        <v>-27</v>
      </c>
      <c r="J13" s="33">
        <v>76</v>
      </c>
      <c r="K13" s="33">
        <v>17</v>
      </c>
      <c r="L13" s="33">
        <v>15</v>
      </c>
      <c r="M13" s="33">
        <v>0</v>
      </c>
      <c r="N13" s="34">
        <f>K13+J13+L13+M13</f>
        <v>108</v>
      </c>
      <c r="O13" s="35">
        <f>C13-N13</f>
        <v>-8</v>
      </c>
      <c r="P13" s="36">
        <f t="shared" ref="P13:P15" si="1">(N13/C13)</f>
        <v>1.08</v>
      </c>
      <c r="Q13" s="7"/>
    </row>
    <row r="14" spans="2:19" ht="18.75" thickBot="1">
      <c r="B14" s="31" t="s">
        <v>7</v>
      </c>
      <c r="C14" s="32">
        <v>50</v>
      </c>
      <c r="D14" s="33">
        <v>39</v>
      </c>
      <c r="E14" s="33">
        <v>13</v>
      </c>
      <c r="F14" s="33">
        <v>23</v>
      </c>
      <c r="G14" s="33">
        <v>0</v>
      </c>
      <c r="H14" s="32">
        <f t="shared" si="0"/>
        <v>75</v>
      </c>
      <c r="I14" s="32">
        <f>C14-H14</f>
        <v>-25</v>
      </c>
      <c r="J14" s="33">
        <v>37</v>
      </c>
      <c r="K14" s="33">
        <v>13</v>
      </c>
      <c r="L14" s="33">
        <v>18</v>
      </c>
      <c r="M14" s="33">
        <v>0</v>
      </c>
      <c r="N14" s="34">
        <f>K14+J14+L14+M14</f>
        <v>68</v>
      </c>
      <c r="O14" s="35">
        <f>C14-N14</f>
        <v>-18</v>
      </c>
      <c r="P14" s="36">
        <f t="shared" si="1"/>
        <v>1.36</v>
      </c>
      <c r="Q14" s="7"/>
    </row>
    <row r="15" spans="2:19" ht="18.75" thickBot="1">
      <c r="B15" s="35" t="s">
        <v>3</v>
      </c>
      <c r="C15" s="32">
        <f>SUM(C12:C14)</f>
        <v>350</v>
      </c>
      <c r="D15" s="32">
        <f>SUM(D12:D14)</f>
        <v>194</v>
      </c>
      <c r="E15" s="32">
        <f>SUM(E12:E14)</f>
        <v>42</v>
      </c>
      <c r="F15" s="32">
        <f>SUM(F12:F14)</f>
        <v>66</v>
      </c>
      <c r="G15" s="32">
        <f>SUM(G12:G14)</f>
        <v>55</v>
      </c>
      <c r="H15" s="32">
        <f t="shared" si="0"/>
        <v>357</v>
      </c>
      <c r="I15" s="32">
        <f t="shared" ref="I15:N15" si="2">SUM(I12:I14)</f>
        <v>-7</v>
      </c>
      <c r="J15" s="32">
        <f t="shared" si="2"/>
        <v>179</v>
      </c>
      <c r="K15" s="32">
        <f t="shared" si="2"/>
        <v>42</v>
      </c>
      <c r="L15" s="32">
        <f t="shared" si="2"/>
        <v>47</v>
      </c>
      <c r="M15" s="32">
        <f t="shared" si="2"/>
        <v>44</v>
      </c>
      <c r="N15" s="34">
        <f t="shared" si="2"/>
        <v>312</v>
      </c>
      <c r="O15" s="35">
        <f>SUM(O12:O14)</f>
        <v>38</v>
      </c>
      <c r="P15" s="36">
        <f t="shared" si="1"/>
        <v>0.89142857142857146</v>
      </c>
      <c r="Q15" s="7"/>
    </row>
    <row r="16" spans="2:19">
      <c r="S16" t="s">
        <v>15</v>
      </c>
    </row>
    <row r="18" spans="2:17" ht="18.75" thickBot="1">
      <c r="B18" s="53" t="s">
        <v>37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</row>
    <row r="19" spans="2:17" ht="16.5" thickBot="1">
      <c r="B19" s="18" t="s">
        <v>5</v>
      </c>
      <c r="C19" s="19">
        <v>200</v>
      </c>
      <c r="D19" s="20">
        <v>81</v>
      </c>
      <c r="E19" s="20">
        <v>16</v>
      </c>
      <c r="F19" s="20">
        <v>19</v>
      </c>
      <c r="G19" s="20">
        <v>58</v>
      </c>
      <c r="H19" s="19">
        <f>D19+E19+F19+G19</f>
        <v>174</v>
      </c>
      <c r="I19" s="19">
        <f>C19-H19</f>
        <v>26</v>
      </c>
      <c r="J19" s="20">
        <v>72</v>
      </c>
      <c r="K19" s="20">
        <v>14</v>
      </c>
      <c r="L19" s="20">
        <v>16</v>
      </c>
      <c r="M19" s="20">
        <v>47</v>
      </c>
      <c r="N19" s="21">
        <f>K19+J19+L19+M19</f>
        <v>149</v>
      </c>
      <c r="O19" s="19">
        <v>57</v>
      </c>
      <c r="P19" s="26">
        <f>(N19/C19)</f>
        <v>0.745</v>
      </c>
      <c r="Q19" s="2"/>
    </row>
    <row r="20" spans="2:17" ht="16.5" thickBot="1">
      <c r="B20" s="18" t="s">
        <v>6</v>
      </c>
      <c r="C20" s="19">
        <v>100</v>
      </c>
      <c r="D20" s="20">
        <v>86</v>
      </c>
      <c r="E20" s="20">
        <v>16</v>
      </c>
      <c r="F20" s="20">
        <v>27</v>
      </c>
      <c r="G20" s="20">
        <v>0</v>
      </c>
      <c r="H20" s="19">
        <f t="shared" ref="H20:H21" si="3">D20+E20+F20+G20</f>
        <v>129</v>
      </c>
      <c r="I20" s="19">
        <f t="shared" ref="I20:I22" si="4">C20-H20</f>
        <v>-29</v>
      </c>
      <c r="J20" s="20">
        <v>69</v>
      </c>
      <c r="K20" s="20">
        <v>16</v>
      </c>
      <c r="L20" s="20">
        <v>15</v>
      </c>
      <c r="M20" s="20">
        <v>0</v>
      </c>
      <c r="N20" s="21">
        <f>K20+J20+L20+M20</f>
        <v>100</v>
      </c>
      <c r="O20" s="19">
        <v>-18</v>
      </c>
      <c r="P20" s="26">
        <f t="shared" ref="P20:P22" si="5">(N20/C20)</f>
        <v>1</v>
      </c>
      <c r="Q20" s="2"/>
    </row>
    <row r="21" spans="2:17" ht="16.5" thickBot="1">
      <c r="B21" s="18" t="s">
        <v>7</v>
      </c>
      <c r="C21" s="19">
        <v>50</v>
      </c>
      <c r="D21" s="20">
        <v>26</v>
      </c>
      <c r="E21" s="20">
        <v>18</v>
      </c>
      <c r="F21" s="20">
        <v>35</v>
      </c>
      <c r="G21" s="20">
        <v>0</v>
      </c>
      <c r="H21" s="19">
        <f t="shared" si="3"/>
        <v>79</v>
      </c>
      <c r="I21" s="19">
        <f t="shared" si="4"/>
        <v>-29</v>
      </c>
      <c r="J21" s="20">
        <v>23</v>
      </c>
      <c r="K21" s="20">
        <v>18</v>
      </c>
      <c r="L21" s="20">
        <v>19</v>
      </c>
      <c r="M21" s="20">
        <v>0</v>
      </c>
      <c r="N21" s="21">
        <f>K21+J21+L21+M21</f>
        <v>60</v>
      </c>
      <c r="O21" s="19">
        <v>-15</v>
      </c>
      <c r="P21" s="26">
        <f t="shared" si="5"/>
        <v>1.2</v>
      </c>
      <c r="Q21" s="2"/>
    </row>
    <row r="22" spans="2:17" ht="18.75" thickBot="1">
      <c r="B22" s="3" t="s">
        <v>38</v>
      </c>
      <c r="C22" s="19">
        <f t="shared" ref="C22:H22" si="6">SUM(C19:C21)</f>
        <v>350</v>
      </c>
      <c r="D22" s="19">
        <f t="shared" si="6"/>
        <v>193</v>
      </c>
      <c r="E22" s="19">
        <f t="shared" si="6"/>
        <v>50</v>
      </c>
      <c r="F22" s="19">
        <f t="shared" si="6"/>
        <v>81</v>
      </c>
      <c r="G22" s="19">
        <f t="shared" si="6"/>
        <v>58</v>
      </c>
      <c r="H22" s="19">
        <f t="shared" si="6"/>
        <v>382</v>
      </c>
      <c r="I22" s="19">
        <f t="shared" si="4"/>
        <v>-32</v>
      </c>
      <c r="J22" s="19">
        <f>SUM(J19:J21)</f>
        <v>164</v>
      </c>
      <c r="K22" s="19">
        <f>SUM(K19:K21)</f>
        <v>48</v>
      </c>
      <c r="L22" s="19">
        <f>SUM(L19:L21)</f>
        <v>50</v>
      </c>
      <c r="M22" s="19">
        <v>0</v>
      </c>
      <c r="N22" s="21">
        <f>SUM(N19:N21)</f>
        <v>309</v>
      </c>
      <c r="O22" s="19">
        <f>SUM(O19:O21)</f>
        <v>24</v>
      </c>
      <c r="P22" s="26">
        <f t="shared" si="5"/>
        <v>0.8828571428571429</v>
      </c>
      <c r="Q22" s="2"/>
    </row>
    <row r="23" spans="2:17" ht="18">
      <c r="B23" s="1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/>
      <c r="O23" s="27"/>
      <c r="P23" s="29"/>
      <c r="Q23" s="2"/>
    </row>
    <row r="24" spans="2:17" ht="15.75">
      <c r="B24" s="48" t="s">
        <v>41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2"/>
    </row>
    <row r="25" spans="2:17" ht="15.75">
      <c r="B25" s="44" t="s">
        <v>5</v>
      </c>
      <c r="C25" s="44"/>
      <c r="D25" s="44">
        <f t="shared" ref="D25:H25" si="7">D12-D19</f>
        <v>-13</v>
      </c>
      <c r="E25" s="44">
        <f t="shared" si="7"/>
        <v>-4</v>
      </c>
      <c r="F25" s="44">
        <f t="shared" si="7"/>
        <v>1</v>
      </c>
      <c r="G25" s="44">
        <f t="shared" si="7"/>
        <v>-3</v>
      </c>
      <c r="H25" s="44">
        <f t="shared" si="7"/>
        <v>-19</v>
      </c>
      <c r="I25" s="57"/>
      <c r="J25" s="44">
        <f>J12-J19</f>
        <v>-6</v>
      </c>
      <c r="K25" s="44">
        <f t="shared" ref="J25:P28" si="8">K12-K19</f>
        <v>-2</v>
      </c>
      <c r="L25" s="44">
        <f t="shared" ref="L25:M25" si="9">L12-L19</f>
        <v>-2</v>
      </c>
      <c r="M25" s="44">
        <f t="shared" si="9"/>
        <v>-3</v>
      </c>
      <c r="N25" s="45">
        <f t="shared" si="8"/>
        <v>-13</v>
      </c>
      <c r="O25" s="46">
        <f t="shared" si="8"/>
        <v>7</v>
      </c>
      <c r="P25" s="47">
        <f t="shared" si="8"/>
        <v>-6.4999999999999947E-2</v>
      </c>
      <c r="Q25" s="2"/>
    </row>
    <row r="26" spans="2:17" ht="15.75">
      <c r="B26" s="1" t="s">
        <v>6</v>
      </c>
      <c r="C26" s="1"/>
      <c r="D26" s="1">
        <f t="shared" ref="D26:H28" si="10">D13-D20</f>
        <v>1</v>
      </c>
      <c r="E26" s="1">
        <f t="shared" si="10"/>
        <v>1</v>
      </c>
      <c r="F26" s="1">
        <f t="shared" ref="F26:G26" si="11">F13-F20</f>
        <v>-4</v>
      </c>
      <c r="G26" s="1">
        <f t="shared" si="11"/>
        <v>0</v>
      </c>
      <c r="H26" s="1">
        <f t="shared" si="10"/>
        <v>-2</v>
      </c>
      <c r="I26" s="58"/>
      <c r="J26" s="1">
        <f t="shared" si="8"/>
        <v>7</v>
      </c>
      <c r="K26" s="1">
        <f t="shared" si="8"/>
        <v>1</v>
      </c>
      <c r="L26" s="1">
        <f t="shared" ref="L26:M26" si="12">L13-L20</f>
        <v>0</v>
      </c>
      <c r="M26" s="1">
        <f t="shared" si="12"/>
        <v>0</v>
      </c>
      <c r="N26" s="42">
        <f t="shared" si="8"/>
        <v>8</v>
      </c>
      <c r="O26" s="41">
        <f t="shared" si="8"/>
        <v>10</v>
      </c>
      <c r="P26" s="30">
        <f t="shared" si="8"/>
        <v>8.0000000000000071E-2</v>
      </c>
      <c r="Q26" s="2"/>
    </row>
    <row r="27" spans="2:17" ht="15.75">
      <c r="B27" s="1" t="s">
        <v>7</v>
      </c>
      <c r="C27" s="1"/>
      <c r="D27" s="1">
        <f t="shared" si="10"/>
        <v>13</v>
      </c>
      <c r="E27" s="1">
        <f t="shared" si="10"/>
        <v>-5</v>
      </c>
      <c r="F27" s="1">
        <f t="shared" ref="F27:G27" si="13">F14-F21</f>
        <v>-12</v>
      </c>
      <c r="G27" s="1">
        <f t="shared" si="13"/>
        <v>0</v>
      </c>
      <c r="H27" s="1">
        <f t="shared" si="10"/>
        <v>-4</v>
      </c>
      <c r="I27" s="58"/>
      <c r="J27" s="1">
        <f t="shared" si="8"/>
        <v>14</v>
      </c>
      <c r="K27" s="1">
        <f t="shared" si="8"/>
        <v>-5</v>
      </c>
      <c r="L27" s="1">
        <f t="shared" ref="L27:M27" si="14">L14-L21</f>
        <v>-1</v>
      </c>
      <c r="M27" s="1">
        <f t="shared" si="14"/>
        <v>0</v>
      </c>
      <c r="N27" s="42">
        <f t="shared" si="8"/>
        <v>8</v>
      </c>
      <c r="O27" s="41">
        <f t="shared" si="8"/>
        <v>-3</v>
      </c>
      <c r="P27" s="30">
        <f t="shared" si="8"/>
        <v>0.16000000000000014</v>
      </c>
      <c r="Q27" s="2"/>
    </row>
    <row r="28" spans="2:17" ht="15.75">
      <c r="B28" s="6" t="s">
        <v>13</v>
      </c>
      <c r="C28" s="1"/>
      <c r="D28" s="41">
        <f t="shared" si="10"/>
        <v>1</v>
      </c>
      <c r="E28" s="41">
        <f t="shared" si="10"/>
        <v>-8</v>
      </c>
      <c r="F28" s="41">
        <f t="shared" ref="F28:G28" si="15">F15-F22</f>
        <v>-15</v>
      </c>
      <c r="G28" s="41">
        <f t="shared" si="15"/>
        <v>-3</v>
      </c>
      <c r="H28" s="41">
        <f t="shared" si="10"/>
        <v>-25</v>
      </c>
      <c r="I28" s="59"/>
      <c r="J28" s="41">
        <f t="shared" si="8"/>
        <v>15</v>
      </c>
      <c r="K28" s="41">
        <f t="shared" si="8"/>
        <v>-6</v>
      </c>
      <c r="L28" s="41">
        <f t="shared" ref="L28:M28" si="16">L15-L22</f>
        <v>-3</v>
      </c>
      <c r="M28" s="41">
        <f t="shared" si="16"/>
        <v>44</v>
      </c>
      <c r="N28" s="42">
        <f t="shared" si="8"/>
        <v>3</v>
      </c>
      <c r="O28" s="41">
        <f t="shared" si="8"/>
        <v>14</v>
      </c>
      <c r="P28" s="30">
        <f t="shared" si="8"/>
        <v>8.5714285714285632E-3</v>
      </c>
      <c r="Q28" s="2"/>
    </row>
    <row r="31" spans="2:17" ht="13.5" thickBot="1"/>
    <row r="32" spans="2:17" ht="18.75" thickBot="1">
      <c r="B32" s="23" t="s">
        <v>35</v>
      </c>
      <c r="C32" s="24" t="s">
        <v>42</v>
      </c>
      <c r="D32" s="24" t="s">
        <v>43</v>
      </c>
    </row>
    <row r="33" spans="2:7">
      <c r="B33" s="25" t="s">
        <v>0</v>
      </c>
      <c r="C33" s="62" t="s">
        <v>13</v>
      </c>
      <c r="D33" s="62" t="s">
        <v>13</v>
      </c>
    </row>
    <row r="34" spans="2:7" ht="25.5">
      <c r="B34" s="1" t="s">
        <v>22</v>
      </c>
      <c r="C34" s="50" t="s">
        <v>46</v>
      </c>
      <c r="D34" s="51" t="s">
        <v>45</v>
      </c>
    </row>
    <row r="35" spans="2:7">
      <c r="B35" s="1" t="s">
        <v>36</v>
      </c>
      <c r="C35" s="1">
        <v>434</v>
      </c>
      <c r="D35" s="37">
        <v>425</v>
      </c>
    </row>
    <row r="36" spans="2:7">
      <c r="B36" s="1" t="s">
        <v>11</v>
      </c>
      <c r="C36" s="1">
        <v>136</v>
      </c>
      <c r="D36" s="37">
        <v>206</v>
      </c>
    </row>
    <row r="37" spans="2:7">
      <c r="B37" s="1" t="s">
        <v>7</v>
      </c>
      <c r="C37" s="1">
        <v>173</v>
      </c>
      <c r="D37" s="37">
        <v>195</v>
      </c>
    </row>
    <row r="38" spans="2:7">
      <c r="B38" s="1" t="s">
        <v>8</v>
      </c>
      <c r="C38" s="1">
        <v>373</v>
      </c>
      <c r="D38" s="37">
        <v>298</v>
      </c>
    </row>
    <row r="39" spans="2:7">
      <c r="B39" s="1" t="s">
        <v>9</v>
      </c>
      <c r="C39" s="1">
        <v>74</v>
      </c>
      <c r="D39" s="37">
        <v>50</v>
      </c>
    </row>
    <row r="40" spans="2:7">
      <c r="B40" s="1" t="s">
        <v>10</v>
      </c>
      <c r="C40" s="1">
        <v>137</v>
      </c>
      <c r="D40" s="37">
        <v>94</v>
      </c>
    </row>
    <row r="41" spans="2:7" ht="15">
      <c r="B41" s="5" t="s">
        <v>4</v>
      </c>
      <c r="C41" s="5">
        <f>SUM(C34:C40)</f>
        <v>1327</v>
      </c>
      <c r="D41" s="38">
        <f>SUM(D34:D40)</f>
        <v>1268</v>
      </c>
    </row>
    <row r="42" spans="2:7">
      <c r="F42" s="2"/>
      <c r="G42" s="2"/>
    </row>
    <row r="43" spans="2:7">
      <c r="F43" s="2"/>
      <c r="G43" s="2"/>
    </row>
    <row r="44" spans="2:7" ht="38.25">
      <c r="B44" s="1" t="s">
        <v>23</v>
      </c>
      <c r="C44" s="52" t="s">
        <v>47</v>
      </c>
      <c r="D44" s="51" t="s">
        <v>48</v>
      </c>
    </row>
    <row r="45" spans="2:7">
      <c r="B45" s="1" t="s">
        <v>49</v>
      </c>
      <c r="C45" s="1"/>
      <c r="D45" s="43">
        <v>55</v>
      </c>
    </row>
    <row r="47" spans="2:7">
      <c r="B47" s="14"/>
    </row>
    <row r="48" spans="2:7" ht="15.75">
      <c r="B48" s="40" t="s">
        <v>44</v>
      </c>
    </row>
  </sheetData>
  <mergeCells count="3">
    <mergeCell ref="B18:P18"/>
    <mergeCell ref="B10:P10"/>
    <mergeCell ref="I25:I28"/>
  </mergeCells>
  <phoneticPr fontId="0" type="noConversion"/>
  <pageMargins left="0.55118110236220474" right="0.35433070866141736" top="0.59055118110236227" bottom="0.59055118110236227" header="0" footer="0"/>
  <pageSetup paperSize="9" scale="51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T16"/>
  <sheetViews>
    <sheetView topLeftCell="D7" workbookViewId="0">
      <selection activeCell="T9" sqref="T9"/>
    </sheetView>
  </sheetViews>
  <sheetFormatPr baseColWidth="10" defaultColWidth="11.42578125" defaultRowHeight="12.75"/>
  <cols>
    <col min="3" max="3" width="44.85546875" bestFit="1" customWidth="1"/>
    <col min="5" max="5" width="11.140625" bestFit="1" customWidth="1"/>
    <col min="8" max="8" width="12.7109375" bestFit="1" customWidth="1"/>
    <col min="12" max="12" width="12.28515625" bestFit="1" customWidth="1"/>
  </cols>
  <sheetData>
    <row r="3" spans="3:20" ht="39" customHeight="1">
      <c r="C3" s="1"/>
      <c r="D3" s="1"/>
      <c r="E3" s="60" t="s">
        <v>1</v>
      </c>
      <c r="F3" s="60"/>
      <c r="G3" s="13"/>
      <c r="H3" s="1"/>
    </row>
    <row r="4" spans="3:20" ht="38.25">
      <c r="C4" s="8" t="s">
        <v>0</v>
      </c>
      <c r="D4" s="9" t="s">
        <v>2</v>
      </c>
      <c r="E4" s="9" t="s">
        <v>17</v>
      </c>
      <c r="F4" s="9" t="s">
        <v>16</v>
      </c>
      <c r="G4" s="9" t="s">
        <v>19</v>
      </c>
      <c r="H4" s="9" t="s">
        <v>18</v>
      </c>
    </row>
    <row r="5" spans="3:20">
      <c r="C5" s="1"/>
      <c r="D5" s="1"/>
      <c r="E5" s="1"/>
      <c r="F5" s="1"/>
      <c r="G5" s="1"/>
      <c r="H5" s="1"/>
    </row>
    <row r="6" spans="3:20">
      <c r="C6" s="1" t="s">
        <v>5</v>
      </c>
      <c r="D6" s="1">
        <v>200</v>
      </c>
      <c r="E6" s="1">
        <v>94</v>
      </c>
      <c r="F6" s="10">
        <v>67</v>
      </c>
      <c r="G6" s="10">
        <f>E6-F6</f>
        <v>27</v>
      </c>
      <c r="H6" s="11">
        <f>(E6-F6)/F6</f>
        <v>0.40298507462686567</v>
      </c>
    </row>
    <row r="7" spans="3:20">
      <c r="C7" s="1" t="s">
        <v>6</v>
      </c>
      <c r="D7" s="1">
        <v>100</v>
      </c>
      <c r="E7" s="1">
        <v>75</v>
      </c>
      <c r="F7" s="10">
        <v>81</v>
      </c>
      <c r="G7" s="10">
        <f>E7-F7</f>
        <v>-6</v>
      </c>
      <c r="H7" s="11">
        <f>(E7-F7)/F7</f>
        <v>-7.407407407407407E-2</v>
      </c>
      <c r="Q7">
        <v>100</v>
      </c>
      <c r="R7">
        <v>97</v>
      </c>
      <c r="S7">
        <v>50</v>
      </c>
      <c r="T7">
        <f>SUM(Q7:S7)</f>
        <v>247</v>
      </c>
    </row>
    <row r="8" spans="3:20">
      <c r="C8" s="1" t="s">
        <v>7</v>
      </c>
      <c r="D8" s="1">
        <v>50</v>
      </c>
      <c r="E8" s="1">
        <v>35</v>
      </c>
      <c r="F8" s="10">
        <v>28</v>
      </c>
      <c r="G8" s="10">
        <f>E8-F8</f>
        <v>7</v>
      </c>
      <c r="H8" s="11">
        <f>(E8-F8)/F8</f>
        <v>0.25</v>
      </c>
      <c r="Q8">
        <v>91</v>
      </c>
      <c r="R8">
        <v>88</v>
      </c>
      <c r="S8">
        <v>41</v>
      </c>
      <c r="T8">
        <f>SUM(Q8:S8)</f>
        <v>220</v>
      </c>
    </row>
    <row r="9" spans="3:20" ht="18">
      <c r="C9" s="4" t="s">
        <v>3</v>
      </c>
      <c r="D9" s="4">
        <f>SUM(D6:D8)</f>
        <v>350</v>
      </c>
      <c r="E9" s="4">
        <f>SUM(E6:E8)</f>
        <v>204</v>
      </c>
      <c r="F9" s="4">
        <f>SUM(F6:F8)</f>
        <v>176</v>
      </c>
      <c r="G9" s="4">
        <f>SUM(G6:G8)</f>
        <v>28</v>
      </c>
      <c r="H9" s="12">
        <f>(E9-F9)/F9</f>
        <v>0.15909090909090909</v>
      </c>
      <c r="Q9" s="16">
        <f>Q7/Q8-1</f>
        <v>9.8901098901098994E-2</v>
      </c>
      <c r="R9" s="16">
        <f>R7/R8-1</f>
        <v>0.10227272727272729</v>
      </c>
      <c r="S9" s="16">
        <f>S7/S8-1</f>
        <v>0.21951219512195119</v>
      </c>
      <c r="T9" s="16">
        <f>T7/T8-1</f>
        <v>0.1227272727272728</v>
      </c>
    </row>
    <row r="12" spans="3:20">
      <c r="C12" s="14" t="s">
        <v>20</v>
      </c>
      <c r="D12">
        <v>2009</v>
      </c>
      <c r="E12">
        <v>2010</v>
      </c>
      <c r="F12">
        <v>2011</v>
      </c>
      <c r="G12">
        <v>2012</v>
      </c>
      <c r="H12">
        <v>2013</v>
      </c>
      <c r="I12">
        <v>2014</v>
      </c>
      <c r="J12">
        <v>2015</v>
      </c>
      <c r="K12">
        <v>2016</v>
      </c>
      <c r="L12" s="14" t="s">
        <v>21</v>
      </c>
    </row>
    <row r="13" spans="3:20">
      <c r="C13" s="1" t="s">
        <v>5</v>
      </c>
      <c r="D13">
        <v>53</v>
      </c>
      <c r="E13">
        <v>70</v>
      </c>
      <c r="F13">
        <v>109</v>
      </c>
      <c r="G13">
        <v>98</v>
      </c>
      <c r="H13">
        <v>85</v>
      </c>
      <c r="I13">
        <v>88</v>
      </c>
      <c r="J13" s="10">
        <v>67</v>
      </c>
      <c r="K13" s="1">
        <v>94</v>
      </c>
      <c r="L13">
        <f>AVERAGE(D13:K13)</f>
        <v>83</v>
      </c>
    </row>
    <row r="14" spans="3:20">
      <c r="C14" s="1" t="s">
        <v>6</v>
      </c>
      <c r="D14">
        <v>78</v>
      </c>
      <c r="E14">
        <v>61</v>
      </c>
      <c r="F14">
        <v>67</v>
      </c>
      <c r="G14">
        <v>60</v>
      </c>
      <c r="H14">
        <v>81</v>
      </c>
      <c r="I14">
        <v>81</v>
      </c>
      <c r="J14" s="10">
        <v>81</v>
      </c>
      <c r="K14" s="1">
        <v>75</v>
      </c>
      <c r="L14">
        <f t="shared" ref="L14:L15" si="0">AVERAGE(D14:K14)</f>
        <v>73</v>
      </c>
    </row>
    <row r="15" spans="3:20">
      <c r="C15" s="1" t="s">
        <v>7</v>
      </c>
      <c r="D15">
        <v>14</v>
      </c>
      <c r="E15">
        <v>22</v>
      </c>
      <c r="F15">
        <v>30</v>
      </c>
      <c r="G15">
        <v>34</v>
      </c>
      <c r="H15">
        <v>17</v>
      </c>
      <c r="I15">
        <v>15</v>
      </c>
      <c r="J15" s="10">
        <v>28</v>
      </c>
      <c r="K15" s="1">
        <v>35</v>
      </c>
      <c r="L15">
        <f t="shared" si="0"/>
        <v>24.375</v>
      </c>
    </row>
    <row r="16" spans="3:20">
      <c r="C16" s="15" t="s">
        <v>13</v>
      </c>
      <c r="D16">
        <f>SUM(D13:D15)</f>
        <v>145</v>
      </c>
      <c r="E16">
        <f t="shared" ref="E16:K16" si="1">SUM(E13:E15)</f>
        <v>153</v>
      </c>
      <c r="F16">
        <f t="shared" si="1"/>
        <v>206</v>
      </c>
      <c r="G16">
        <f t="shared" si="1"/>
        <v>192</v>
      </c>
      <c r="H16">
        <f t="shared" si="1"/>
        <v>183</v>
      </c>
      <c r="I16">
        <f t="shared" si="1"/>
        <v>184</v>
      </c>
      <c r="J16">
        <f t="shared" si="1"/>
        <v>176</v>
      </c>
      <c r="K16">
        <f t="shared" si="1"/>
        <v>204</v>
      </c>
    </row>
  </sheetData>
  <mergeCells count="1">
    <mergeCell ref="E3:F3"/>
  </mergeCells>
  <phoneticPr fontId="0" type="noConversion"/>
  <pageMargins left="0.75" right="0.75" top="1" bottom="1" header="0" footer="0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Preinsc.16-17</vt:lpstr>
      <vt:lpstr>Hoja3</vt:lpstr>
      <vt:lpstr>'Preinsc.16-17'!Área_de_impresión</vt:lpstr>
    </vt:vector>
  </TitlesOfParts>
  <Company>UPC-FNB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jmiguel</dc:creator>
  <cp:lastModifiedBy>usuario</cp:lastModifiedBy>
  <cp:lastPrinted>2018-10-19T21:26:00Z</cp:lastPrinted>
  <dcterms:created xsi:type="dcterms:W3CDTF">2006-07-21T08:11:29Z</dcterms:created>
  <dcterms:modified xsi:type="dcterms:W3CDTF">2018-10-19T21:26:51Z</dcterms:modified>
</cp:coreProperties>
</file>